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Ağust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L4" i="2"/>
  <c r="G6" i="2" l="1"/>
  <c r="H6" i="2"/>
  <c r="I6" i="2"/>
  <c r="J6" i="2"/>
  <c r="K6" i="2"/>
  <c r="E6" i="2"/>
  <c r="M5" i="2" s="1"/>
  <c r="F5" i="2"/>
  <c r="L6" i="2" l="1"/>
  <c r="M6" i="2"/>
  <c r="F6" i="2"/>
  <c r="M4" i="2"/>
  <c r="F4" i="2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<sst xmlns="http://schemas.openxmlformats.org/spreadsheetml/2006/main" count="18" uniqueCount="18">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</sst>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D18" sqref="D18"/>
    </sheetView>
  </sheetViews>
  <sheetFormatPr defaultRowHeight="15" x14ac:dyDescent="0.25"/>
  <cols>
    <col min="2" max="2" width="15.7109375" customWidth="1"/>
    <col min="3" max="3" width="35.5703125" customWidth="1"/>
    <col min="4" max="4" width="70.5703125" bestFit="1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0" t="s">
        <v>14</v>
      </c>
      <c r="D4" s="10" t="s">
        <v>15</v>
      </c>
      <c r="E4" s="11">
        <v>44</v>
      </c>
      <c r="F4" s="12">
        <f>(E4/$E$7)*1000</f>
        <v>2.7601781569537671</v>
      </c>
      <c r="G4" s="6">
        <v>38</v>
      </c>
      <c r="H4" s="6">
        <v>6</v>
      </c>
      <c r="I4" s="6">
        <v>0</v>
      </c>
      <c r="J4" s="6">
        <v>0</v>
      </c>
      <c r="K4" s="6">
        <v>0</v>
      </c>
      <c r="L4" s="13">
        <f>80/E4</f>
        <v>1.8181818181818181</v>
      </c>
      <c r="M4" s="12">
        <f>IF($E$6=0,0,100*E4/E$6)</f>
        <v>97.777777777777771</v>
      </c>
    </row>
    <row r="5" spans="2:13" ht="15" customHeight="1" x14ac:dyDescent="0.25">
      <c r="B5" s="4">
        <v>2</v>
      </c>
      <c r="C5" s="10" t="s">
        <v>16</v>
      </c>
      <c r="D5" s="14" t="s">
        <v>17</v>
      </c>
      <c r="E5" s="11">
        <v>1</v>
      </c>
      <c r="F5" s="12">
        <f>(E5/$E$7)*1000</f>
        <v>6.2731321748949256E-2</v>
      </c>
      <c r="G5" s="6">
        <v>1</v>
      </c>
      <c r="H5" s="6">
        <v>1</v>
      </c>
      <c r="I5" s="6">
        <v>0</v>
      </c>
      <c r="J5" s="6">
        <v>0</v>
      </c>
      <c r="K5" s="6">
        <v>0</v>
      </c>
      <c r="L5" s="13">
        <f>1/E5</f>
        <v>1</v>
      </c>
      <c r="M5" s="12">
        <f>IF($E$6=0,0,100*E5/E$6)</f>
        <v>2.2222222222222223</v>
      </c>
    </row>
    <row r="6" spans="2:13" ht="15" customHeight="1" x14ac:dyDescent="0.25">
      <c r="B6" s="4"/>
      <c r="C6" s="5"/>
      <c r="D6" s="5" t="s">
        <v>12</v>
      </c>
      <c r="E6" s="11">
        <f>SUM(E4:E5)</f>
        <v>45</v>
      </c>
      <c r="F6" s="12">
        <f>(E6/$E$7)*1000</f>
        <v>2.8229094787027162</v>
      </c>
      <c r="G6" s="11">
        <f>SUM(G4:G5)</f>
        <v>39</v>
      </c>
      <c r="H6" s="11">
        <f>SUM(H4:H5)</f>
        <v>7</v>
      </c>
      <c r="I6" s="11">
        <f>SUM(I4:I5)</f>
        <v>0</v>
      </c>
      <c r="J6" s="11">
        <f>SUM(J4:J5)</f>
        <v>0</v>
      </c>
      <c r="K6" s="11">
        <f>SUM(K4:K5)</f>
        <v>0</v>
      </c>
      <c r="L6" s="12">
        <f>89/E6</f>
        <v>1.9777777777777779</v>
      </c>
      <c r="M6" s="12">
        <f>IF($E$6=0,0,100*E6/E$6)</f>
        <v>100</v>
      </c>
    </row>
    <row r="7" spans="2:13" ht="15" customHeight="1" x14ac:dyDescent="0.25">
      <c r="C7" s="1"/>
      <c r="D7" s="5" t="s">
        <v>13</v>
      </c>
      <c r="E7" s="6">
        <v>15941</v>
      </c>
      <c r="F7" s="7"/>
      <c r="G7" s="8"/>
      <c r="H7" s="8"/>
      <c r="I7" s="8"/>
      <c r="J7" s="8"/>
      <c r="K7" s="8"/>
      <c r="L7" s="8"/>
      <c r="M7" s="8"/>
    </row>
    <row r="8" spans="2:13" x14ac:dyDescent="0.25">
      <c r="E8" s="9"/>
      <c r="F8" s="9"/>
      <c r="G8" s="9"/>
      <c r="H8" s="9"/>
      <c r="I8" s="9"/>
      <c r="J8" s="9"/>
      <c r="K8" s="9"/>
      <c r="L8" s="9"/>
      <c r="M8" s="9"/>
    </row>
    <row r="9" spans="2:13" x14ac:dyDescent="0.25">
      <c r="E9" s="9"/>
      <c r="F9" s="9"/>
      <c r="G9" s="9"/>
      <c r="H9" s="9"/>
      <c r="I9" s="9"/>
      <c r="J9" s="9"/>
      <c r="K9" s="9"/>
      <c r="L9" s="9"/>
      <c r="M9" s="9"/>
    </row>
    <row r="10" spans="2:13" x14ac:dyDescent="0.2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2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25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2020-09-28T16:17:10Z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