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Ocak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6" l="1"/>
  <c r="L7" i="16"/>
  <c r="L6" i="16"/>
  <c r="F6" i="16"/>
  <c r="L5" i="16"/>
  <c r="F5" i="16"/>
  <c r="L4" i="16"/>
  <c r="K9" i="16"/>
  <c r="J9" i="16"/>
  <c r="I9" i="16"/>
  <c r="H9" i="16"/>
  <c r="G9" i="16"/>
  <c r="E9" i="16"/>
  <c r="M9" i="16" s="1"/>
  <c r="F8" i="16"/>
  <c r="F7" i="16"/>
  <c r="F4" i="16"/>
  <c r="M6" i="16" l="1"/>
  <c r="L9" i="16"/>
  <c r="M5" i="16"/>
  <c r="M8" i="16"/>
  <c r="M7" i="16"/>
  <c r="M4" i="16"/>
  <c r="F9" i="16"/>
</calcChain>
</file>

<file path=xl/sharedStrings.xml><?xml version="1.0" encoding="utf-8"?>
<sst xmlns="http://schemas.openxmlformats.org/spreadsheetml/2006/main" count="24" uniqueCount="23">
  <si>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</si>
  <si>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</si>
  <si>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</si>
  <si>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</si>
  <si>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</si>
  <si>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</si>
  <si>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</si>
  <si>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</si>
  <si>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</si>
  <si>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</si>
  <si>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</si>
  <si>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</si>
  <si>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</si>
  <si>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</si>
  <si>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</si>
  <si>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</si>
  <si>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</si>
  <si>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</si>
  <si>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</si>
  <si>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</si>
  <si>
    <t>1.6. Fatura gönderimi (K6)</t>
  </si>
  <si>
    <t>2.1. Aktif enerji bedeli (K7)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</si>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</sst>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8" sqref="D18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4</v>
      </c>
      <c r="F4" s="12">
        <f>(E4/$E$10)*1000</f>
        <v>6.0975609756097562</v>
      </c>
      <c r="G4" s="6">
        <v>2</v>
      </c>
      <c r="H4" s="6">
        <v>2</v>
      </c>
      <c r="I4" s="6">
        <v>0</v>
      </c>
      <c r="J4" s="6">
        <v>0</v>
      </c>
      <c r="K4" s="6">
        <v>0</v>
      </c>
      <c r="L4" s="13">
        <f>15/E4</f>
        <v>3.75</v>
      </c>
      <c r="M4" s="12">
        <f>IF($E$9=0,0,100*E4/E$9)</f>
        <v>19.047619047619047</v>
      </c>
    </row>
    <row r="5" spans="2:13" ht="15" customHeight="1" x14ac:dyDescent="0.3">
      <c r="B5" s="4">
        <v>2</v>
      </c>
      <c r="C5" s="10" t="s">
        <v>14</v>
      </c>
      <c r="D5" s="14" t="s">
        <v>20</v>
      </c>
      <c r="E5" s="11">
        <v>2</v>
      </c>
      <c r="F5" s="12">
        <f>(E5/$E$10)*1000</f>
        <v>3.0487804878048781</v>
      </c>
      <c r="G5" s="6">
        <v>2</v>
      </c>
      <c r="H5" s="6">
        <v>0</v>
      </c>
      <c r="I5" s="6">
        <v>0</v>
      </c>
      <c r="J5" s="6">
        <v>0</v>
      </c>
      <c r="K5" s="6">
        <v>0</v>
      </c>
      <c r="L5" s="13">
        <f>11/E5</f>
        <v>5.5</v>
      </c>
      <c r="M5" s="12">
        <f>IF($E$9=0,0,100*E5/E$9)</f>
        <v>9.5238095238095237</v>
      </c>
    </row>
    <row r="6" spans="2:13" ht="15" customHeight="1" x14ac:dyDescent="0.3">
      <c r="B6" s="4">
        <v>3</v>
      </c>
      <c r="C6" s="10" t="s">
        <v>22</v>
      </c>
      <c r="D6" s="14" t="s">
        <v>21</v>
      </c>
      <c r="E6" s="11">
        <v>1</v>
      </c>
      <c r="F6" s="12">
        <f>(E6/$E$10)*1000</f>
        <v>1.524390243902439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1/E6</f>
        <v>1</v>
      </c>
      <c r="M6" s="12">
        <f>IF($E$9=0,0,100*E6/E$9)</f>
        <v>4.7619047619047619</v>
      </c>
    </row>
    <row r="7" spans="2:13" ht="15" customHeight="1" x14ac:dyDescent="0.3">
      <c r="B7" s="4">
        <v>4</v>
      </c>
      <c r="C7" s="10" t="s">
        <v>16</v>
      </c>
      <c r="D7" s="14" t="s">
        <v>17</v>
      </c>
      <c r="E7" s="11">
        <v>9</v>
      </c>
      <c r="F7" s="12">
        <f>(E7/$E$10)*1000</f>
        <v>13.719512195121951</v>
      </c>
      <c r="G7" s="6">
        <v>4</v>
      </c>
      <c r="H7" s="6">
        <v>5</v>
      </c>
      <c r="I7" s="6">
        <v>0</v>
      </c>
      <c r="J7" s="6">
        <v>0</v>
      </c>
      <c r="K7" s="6">
        <v>0</v>
      </c>
      <c r="L7" s="13">
        <f>36/E7</f>
        <v>4</v>
      </c>
      <c r="M7" s="12">
        <f>IF($E$9=0,0,100*E7/E$9)</f>
        <v>42.857142857142854</v>
      </c>
    </row>
    <row r="8" spans="2:13" ht="15" customHeight="1" x14ac:dyDescent="0.3">
      <c r="B8" s="4">
        <v>5</v>
      </c>
      <c r="C8" s="15" t="s">
        <v>19</v>
      </c>
      <c r="D8" s="14" t="s">
        <v>18</v>
      </c>
      <c r="E8" s="11">
        <v>5</v>
      </c>
      <c r="F8" s="12">
        <f>(E8/$E$10)*1000</f>
        <v>7.6219512195121952</v>
      </c>
      <c r="G8" s="6">
        <v>0</v>
      </c>
      <c r="H8" s="6">
        <v>5</v>
      </c>
      <c r="I8" s="6">
        <v>0</v>
      </c>
      <c r="J8" s="6">
        <v>0</v>
      </c>
      <c r="K8" s="6">
        <v>0</v>
      </c>
      <c r="L8" s="13">
        <f>32/E8</f>
        <v>6.4</v>
      </c>
      <c r="M8" s="12">
        <f>IF($E$9=0,0,100*E8/E$9)</f>
        <v>23.80952380952381</v>
      </c>
    </row>
    <row r="9" spans="2:13" ht="15" customHeight="1" x14ac:dyDescent="0.3">
      <c r="B9" s="4"/>
      <c r="C9" s="5"/>
      <c r="D9" s="5" t="s">
        <v>12</v>
      </c>
      <c r="E9" s="11">
        <f>SUM(E4:E8)</f>
        <v>21</v>
      </c>
      <c r="F9" s="12">
        <f>(E9/$E$10)*1000</f>
        <v>32.012195121951223</v>
      </c>
      <c r="G9" s="11">
        <f t="shared" ref="G9:L9" si="0">SUM(G4:G8)</f>
        <v>9</v>
      </c>
      <c r="H9" s="11">
        <f t="shared" si="0"/>
        <v>12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2">
        <f t="shared" si="0"/>
        <v>20.65</v>
      </c>
      <c r="M9" s="12">
        <f>IF($E$9=0,0,100*E9/E$9)</f>
        <v>100</v>
      </c>
    </row>
    <row r="10" spans="2:13" ht="15" customHeight="1" x14ac:dyDescent="0.3">
      <c r="C10" s="1"/>
      <c r="D10" s="5" t="s">
        <v>13</v>
      </c>
      <c r="E10" s="6">
        <v>656</v>
      </c>
      <c r="F10" s="7"/>
      <c r="G10" s="8"/>
      <c r="H10" s="8"/>
      <c r="I10" s="8"/>
      <c r="J10" s="8"/>
      <c r="K10" s="8"/>
      <c r="L10" s="16"/>
      <c r="M10" s="8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10 G4:M9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 D5:D8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2022-03-04T07:27:41Z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