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Mart" sheetId="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8" l="1"/>
  <c r="L6" i="18"/>
  <c r="L5" i="18"/>
  <c r="L4" i="18"/>
  <c r="K7" i="18"/>
  <c r="J7" i="18"/>
  <c r="I7" i="18"/>
  <c r="H7" i="18"/>
  <c r="G7" i="18"/>
  <c r="E7" i="18"/>
  <c r="M7" i="18" s="1"/>
  <c r="F6" i="18"/>
  <c r="F5" i="18"/>
  <c r="F4" i="18"/>
  <c r="M6" i="18" l="1"/>
  <c r="F7" i="18"/>
  <c r="M5" i="18"/>
  <c r="M4" i="18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<sst xmlns="http://schemas.openxmlformats.org/spreadsheetml/2006/main" count="20" uniqueCount="20">
  <si>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</si>
  <si>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</si>
  <si>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</si>
  <si>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</si>
  <si>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</si>
  <si>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</si>
  <si>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</si>
  <si>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</si>
  <si>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</si>
  <si>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</si>
  <si>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</si>
  <si>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</si>
  <si>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</si>
  <si>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</si>
  <si>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</si>
  <si>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</si>
  <si>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</si>
  <si>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</si>
  <si>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2.1. Aktif enerji bedeli (K7)</t>
  </si>
  <si>
    <t>2. 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</si>
</sst>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D12" sqref="D12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10</v>
      </c>
      <c r="F4" s="12">
        <f>(E4/$E$8)*1000</f>
        <v>0.51501261780913632</v>
      </c>
      <c r="G4" s="6">
        <v>2</v>
      </c>
      <c r="H4" s="6">
        <v>8</v>
      </c>
      <c r="I4" s="6">
        <v>0</v>
      </c>
      <c r="J4" s="6">
        <v>0</v>
      </c>
      <c r="K4" s="6">
        <v>0</v>
      </c>
      <c r="L4" s="13">
        <f>52/E4</f>
        <v>5.2</v>
      </c>
      <c r="M4" s="12">
        <f>IF($E$7=0,0,100*E4/E$7)</f>
        <v>66.666666666666671</v>
      </c>
    </row>
    <row r="5" spans="2:13" ht="15" customHeight="1" x14ac:dyDescent="0.3">
      <c r="B5" s="4">
        <v>2</v>
      </c>
      <c r="C5" s="10" t="s">
        <v>19</v>
      </c>
      <c r="D5" s="14" t="s">
        <v>18</v>
      </c>
      <c r="E5" s="11">
        <v>1</v>
      </c>
      <c r="F5" s="12">
        <f>(E5/$E$8)*1000</f>
        <v>5.1501261780913632E-2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7/E5</f>
        <v>7</v>
      </c>
      <c r="M5" s="12">
        <f>IF($E$7=0,0,100*E5/E$7)</f>
        <v>6.666666666666667</v>
      </c>
    </row>
    <row r="6" spans="2:13" ht="15" customHeight="1" x14ac:dyDescent="0.3">
      <c r="B6" s="4">
        <v>3</v>
      </c>
      <c r="C6" s="10" t="s">
        <v>16</v>
      </c>
      <c r="D6" s="14" t="s">
        <v>17</v>
      </c>
      <c r="E6" s="11">
        <v>4</v>
      </c>
      <c r="F6" s="12">
        <f>(E6/$E$8)*1000</f>
        <v>0.20600504712365453</v>
      </c>
      <c r="G6" s="6">
        <v>3</v>
      </c>
      <c r="H6" s="6">
        <v>1</v>
      </c>
      <c r="I6" s="6">
        <v>0</v>
      </c>
      <c r="J6" s="6">
        <v>0</v>
      </c>
      <c r="K6" s="6">
        <v>0</v>
      </c>
      <c r="L6" s="13">
        <f>8/E6</f>
        <v>2</v>
      </c>
      <c r="M6" s="12">
        <f>IF($E$7=0,0,100*E6/E$7)</f>
        <v>26.666666666666668</v>
      </c>
    </row>
    <row r="7" spans="2:13" ht="15" customHeight="1" x14ac:dyDescent="0.3">
      <c r="B7" s="4"/>
      <c r="C7" s="5"/>
      <c r="D7" s="5" t="s">
        <v>12</v>
      </c>
      <c r="E7" s="11">
        <f>SUM(E4:E6)</f>
        <v>15</v>
      </c>
      <c r="F7" s="12">
        <f>(E7/$E$8)*1000</f>
        <v>0.77251892671370448</v>
      </c>
      <c r="G7" s="11">
        <f>SUM(G4:G6)</f>
        <v>5</v>
      </c>
      <c r="H7" s="11">
        <f>SUM(H4:H6)</f>
        <v>10</v>
      </c>
      <c r="I7" s="11">
        <f>SUM(I4:I6)</f>
        <v>0</v>
      </c>
      <c r="J7" s="11">
        <f>SUM(J4:J6)</f>
        <v>0</v>
      </c>
      <c r="K7" s="11">
        <f>SUM(K4:K6)</f>
        <v>0</v>
      </c>
      <c r="L7" s="13">
        <f>4/E7</f>
        <v>0.26666666666666666</v>
      </c>
      <c r="M7" s="12">
        <f>IF($E$7=0,0,100*E7/E$7)</f>
        <v>100</v>
      </c>
    </row>
    <row r="8" spans="2:13" ht="15" customHeight="1" x14ac:dyDescent="0.3">
      <c r="C8" s="1"/>
      <c r="D8" s="5" t="s">
        <v>13</v>
      </c>
      <c r="E8" s="6">
        <v>19417</v>
      </c>
      <c r="F8" s="7"/>
      <c r="G8" s="8"/>
      <c r="H8" s="8"/>
      <c r="I8" s="8"/>
      <c r="J8" s="8"/>
      <c r="K8" s="8"/>
      <c r="L8" s="15"/>
      <c r="M8" s="8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2022-05-14T15:41:57Z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