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2214302A-BAD8-4F22-A490-B62556ACD946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Nisan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F5" i="37"/>
  <c r="L8" i="37" l="1"/>
  <c r="F8" i="37"/>
  <c r="L9" i="37" l="1"/>
  <c r="F9" i="37"/>
  <c r="F10" i="37" l="1"/>
  <c r="F4" i="37" l="1"/>
  <c r="L10" i="37" l="1"/>
  <c r="L7" i="37" l="1"/>
  <c r="F7" i="37"/>
  <c r="J12" i="37" l="1"/>
  <c r="L11" i="37" l="1"/>
  <c r="L6" i="37" l="1"/>
  <c r="L4" i="37"/>
  <c r="F6" i="37" l="1"/>
  <c r="F11" i="37" l="1"/>
  <c r="K12" i="37" l="1"/>
  <c r="I12" i="37"/>
  <c r="H12" i="37"/>
  <c r="G12" i="37"/>
  <c r="E12" i="37"/>
  <c r="M5" i="37" s="1"/>
  <c r="M8" i="37" l="1"/>
  <c r="M9" i="37"/>
  <c r="M6" i="37"/>
  <c r="M7" i="37"/>
  <c r="L12" i="37"/>
  <c r="M10" i="37"/>
  <c r="M11" i="37"/>
  <c r="F12" i="37"/>
  <c r="M12" i="37"/>
  <c r="M4" i="37"/>
</calcChain>
</file>

<file path=xl/sharedStrings.xml><?xml version="1.0" encoding="utf-8"?>
<sst xmlns="http://schemas.openxmlformats.org/spreadsheetml/2006/main" count="30" uniqueCount="27">
  <si>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</si>
  <si>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</si>
  <si>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</si>
  <si>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</si>
  <si>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</si>
  <si>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</si>
  <si>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</si>
  <si>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</si>
  <si>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</si>
  <si>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</si>
  <si>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</si>
  <si>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</si>
  <si>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</si>
  <si>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</si>
  <si>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</si>
  <si>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</si>
  <si>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</si>
  <si>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</si>
  <si>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</si>
  <si>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</si>
  <si>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</si>
  <si>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</si>
  <si>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</si>
  <si>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</si>
  <si>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3.1. Fatura Ödemesi</t>
  </si>
  <si>
    <t>2.2. Tahsilatına aracı olunan ilgili ve diğer mevzuat gereği alınan bedeller (K8)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</si>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</sst>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zoomScale="55" zoomScaleNormal="55" workbookViewId="0">
      <selection activeCell="M21" sqref="M21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421</v>
      </c>
      <c r="F4" s="12">
        <f>(E4/$E$13)*1000</f>
        <v>2.3626731317484904</v>
      </c>
      <c r="G4" s="6">
        <v>418</v>
      </c>
      <c r="H4" s="6">
        <v>3</v>
      </c>
      <c r="I4" s="6">
        <v>0</v>
      </c>
      <c r="J4" s="6">
        <v>0</v>
      </c>
      <c r="K4" s="6">
        <v>0</v>
      </c>
      <c r="L4" s="13">
        <f>32/E4</f>
        <v>7.6009501187648459E-2</v>
      </c>
      <c r="M4" s="12">
        <f>IF($E$12=0,0,100*E4/E$12)</f>
        <v>60.750360750360748</v>
      </c>
    </row>
    <row r="5" spans="2:13" ht="15" customHeight="1" x14ac:dyDescent="0.35">
      <c r="B5" s="4">
        <v>2</v>
      </c>
      <c r="C5" s="10" t="s">
        <v>14</v>
      </c>
      <c r="D5" s="16" t="s">
        <v>26</v>
      </c>
      <c r="E5" s="11">
        <v>1</v>
      </c>
      <c r="F5" s="12">
        <f>(E5/$E$13)*1000</f>
        <v>5.6120501941769371E-3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32/E5</f>
        <v>32</v>
      </c>
      <c r="M5" s="12">
        <f>IF($E$12=0,0,100*E5/E$12)</f>
        <v>0.14430014430014429</v>
      </c>
    </row>
    <row r="6" spans="2:13" ht="15" customHeight="1" x14ac:dyDescent="0.35">
      <c r="B6" s="4">
        <v>3</v>
      </c>
      <c r="C6" s="10" t="s">
        <v>14</v>
      </c>
      <c r="D6" s="15" t="s">
        <v>15</v>
      </c>
      <c r="E6" s="11">
        <v>53</v>
      </c>
      <c r="F6" s="12">
        <f>(E6/$E$13)*1000</f>
        <v>0.29743866029137767</v>
      </c>
      <c r="G6" s="6">
        <v>31</v>
      </c>
      <c r="H6" s="6">
        <v>22</v>
      </c>
      <c r="I6" s="6">
        <v>0</v>
      </c>
      <c r="J6" s="6">
        <v>0</v>
      </c>
      <c r="K6" s="6">
        <v>0</v>
      </c>
      <c r="L6" s="13">
        <f>155/E6</f>
        <v>2.9245283018867925</v>
      </c>
      <c r="M6" s="12">
        <f>IF($E$12=0,0,100*E6/E$12)</f>
        <v>7.6479076479076475</v>
      </c>
    </row>
    <row r="7" spans="2:13" ht="15" customHeight="1" x14ac:dyDescent="0.35">
      <c r="B7" s="4">
        <v>4</v>
      </c>
      <c r="C7" s="17" t="s">
        <v>22</v>
      </c>
      <c r="D7" s="16" t="s">
        <v>23</v>
      </c>
      <c r="E7" s="11">
        <v>92</v>
      </c>
      <c r="F7" s="12">
        <f>(E7/$E$13)*1000</f>
        <v>0.51630861786427829</v>
      </c>
      <c r="G7" s="6">
        <v>28</v>
      </c>
      <c r="H7" s="6">
        <v>64</v>
      </c>
      <c r="I7" s="6">
        <v>0</v>
      </c>
      <c r="J7" s="6">
        <v>0</v>
      </c>
      <c r="K7" s="6">
        <v>0</v>
      </c>
      <c r="L7" s="13">
        <f>155/E7</f>
        <v>1.6847826086956521</v>
      </c>
      <c r="M7" s="12">
        <f>IF($E$12=0,0,100*E7/E$12)</f>
        <v>13.275613275613276</v>
      </c>
    </row>
    <row r="8" spans="2:13" ht="15" customHeight="1" x14ac:dyDescent="0.35">
      <c r="B8" s="4">
        <v>5</v>
      </c>
      <c r="C8" s="17" t="s">
        <v>22</v>
      </c>
      <c r="D8" s="16" t="s">
        <v>25</v>
      </c>
      <c r="E8" s="11">
        <v>1</v>
      </c>
      <c r="F8" s="12">
        <f>(E8/$E$13)*1000</f>
        <v>5.6120501941769371E-3</v>
      </c>
      <c r="G8" s="6">
        <v>0</v>
      </c>
      <c r="H8" s="6">
        <v>1</v>
      </c>
      <c r="I8" s="6">
        <v>0</v>
      </c>
      <c r="J8" s="6">
        <v>0</v>
      </c>
      <c r="K8" s="6">
        <v>0</v>
      </c>
      <c r="L8" s="13">
        <f>155/E8</f>
        <v>155</v>
      </c>
      <c r="M8" s="12">
        <f>IF($E$12=0,0,100*E8/E$12)</f>
        <v>0.14430014430014429</v>
      </c>
    </row>
    <row r="9" spans="2:13" ht="15" customHeight="1" x14ac:dyDescent="0.35">
      <c r="B9" s="4">
        <v>6</v>
      </c>
      <c r="C9" s="10" t="s">
        <v>21</v>
      </c>
      <c r="D9" s="16" t="s">
        <v>24</v>
      </c>
      <c r="E9" s="11">
        <v>5</v>
      </c>
      <c r="F9" s="12">
        <f>(E9/$E$13)*1000</f>
        <v>2.8060250970884684E-2</v>
      </c>
      <c r="G9" s="6">
        <v>4</v>
      </c>
      <c r="H9" s="6">
        <v>1</v>
      </c>
      <c r="I9" s="6">
        <v>0</v>
      </c>
      <c r="J9" s="6">
        <v>0</v>
      </c>
      <c r="K9" s="6">
        <v>0</v>
      </c>
      <c r="L9" s="13">
        <f t="shared" ref="L9" si="0">155/E9</f>
        <v>31</v>
      </c>
      <c r="M9" s="12">
        <f>IF($E$12=0,0,100*E9/E$12)</f>
        <v>0.72150072150072153</v>
      </c>
    </row>
    <row r="10" spans="2:13" ht="15" customHeight="1" x14ac:dyDescent="0.35">
      <c r="B10" s="4">
        <v>7</v>
      </c>
      <c r="C10" s="14" t="s">
        <v>18</v>
      </c>
      <c r="D10" s="15" t="s">
        <v>16</v>
      </c>
      <c r="E10" s="11">
        <v>29</v>
      </c>
      <c r="F10" s="12">
        <f>(E10/$E$13)*1000</f>
        <v>0.16274945563113116</v>
      </c>
      <c r="G10" s="6">
        <v>16</v>
      </c>
      <c r="H10" s="6">
        <v>13</v>
      </c>
      <c r="I10" s="6">
        <v>0</v>
      </c>
      <c r="J10" s="6">
        <v>0</v>
      </c>
      <c r="K10" s="6">
        <v>0</v>
      </c>
      <c r="L10" s="13">
        <f t="shared" ref="L10" si="1">155/E10</f>
        <v>5.3448275862068968</v>
      </c>
      <c r="M10" s="12">
        <f>IF($E$12=0,0,100*E10/E$12)</f>
        <v>4.1847041847041844</v>
      </c>
    </row>
    <row r="11" spans="2:13" ht="15" customHeight="1" x14ac:dyDescent="0.35">
      <c r="B11" s="4">
        <v>8</v>
      </c>
      <c r="C11" s="14" t="s">
        <v>19</v>
      </c>
      <c r="D11" s="15" t="s">
        <v>17</v>
      </c>
      <c r="E11" s="11">
        <v>91</v>
      </c>
      <c r="F11" s="12">
        <f>(E11/$E$13)*1000</f>
        <v>0.5106965676701013</v>
      </c>
      <c r="G11" s="6">
        <v>44</v>
      </c>
      <c r="H11" s="6">
        <v>47</v>
      </c>
      <c r="I11" s="6">
        <v>0</v>
      </c>
      <c r="J11" s="6">
        <v>0</v>
      </c>
      <c r="K11" s="6">
        <v>0</v>
      </c>
      <c r="L11" s="13">
        <f>3/E11</f>
        <v>3.2967032967032968E-2</v>
      </c>
      <c r="M11" s="12">
        <f>IF($E$12=0,0,100*E11/E$12)</f>
        <v>13.131313131313131</v>
      </c>
    </row>
    <row r="12" spans="2:13" ht="15" customHeight="1" x14ac:dyDescent="0.35">
      <c r="B12" s="4"/>
      <c r="C12" s="5"/>
      <c r="D12" s="5" t="s">
        <v>12</v>
      </c>
      <c r="E12" s="11">
        <f>SUM(E4:E11)</f>
        <v>693</v>
      </c>
      <c r="F12" s="12">
        <f>(E12/$E$13)*1000</f>
        <v>3.8891507845646172</v>
      </c>
      <c r="G12" s="11">
        <f>SUM(G4:G11)</f>
        <v>541</v>
      </c>
      <c r="H12" s="11">
        <f>SUM(H4:H11)</f>
        <v>152</v>
      </c>
      <c r="I12" s="11">
        <f>SUM(I4:I11)</f>
        <v>0</v>
      </c>
      <c r="J12" s="11">
        <f>SUM(J4:J11)</f>
        <v>0</v>
      </c>
      <c r="K12" s="11">
        <f>SUM(K4:K11)</f>
        <v>0</v>
      </c>
      <c r="L12" s="13">
        <f>2/E12</f>
        <v>2.886002886002886E-3</v>
      </c>
      <c r="M12" s="12">
        <f>IF($E$12=0,0,100*E12/E$12)</f>
        <v>100</v>
      </c>
    </row>
    <row r="13" spans="2:13" ht="15" customHeight="1" x14ac:dyDescent="0.35">
      <c r="C13" s="1"/>
      <c r="D13" s="5" t="s">
        <v>13</v>
      </c>
      <c r="E13" s="6">
        <v>178188</v>
      </c>
      <c r="F13" s="7"/>
      <c r="G13" s="8"/>
      <c r="H13" s="8"/>
      <c r="I13" s="8"/>
      <c r="J13" s="8"/>
      <c r="K13" s="8"/>
      <c r="L13" s="8"/>
      <c r="M13" s="8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  <row r="18" spans="5:13" x14ac:dyDescent="0.35">
      <c r="E18" s="9"/>
      <c r="F18" s="9"/>
      <c r="G18" s="9"/>
      <c r="H18" s="9"/>
      <c r="I18" s="9"/>
      <c r="J18" s="9"/>
      <c r="K18" s="9"/>
      <c r="L18" s="9"/>
      <c r="M18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2:D12 D4:D11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12 E4:F13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2" formula="1"/>
    <ignoredError sqref="L5:L9 L4 L10:L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2026-06-05T06:10:44Z</dcterms:modified>
</cp:coreProperties>
</file>