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13_ncr:1_{47012DAF-6067-42CE-B84F-0B14C87FBDA1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Haziran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37" l="1"/>
  <c r="F8" i="37"/>
  <c r="L7" i="37" l="1"/>
  <c r="F7" i="37"/>
  <c r="F9" i="37" l="1"/>
  <c r="F4" i="37" l="1"/>
  <c r="L9" i="37" l="1"/>
  <c r="L6" i="37" l="1"/>
  <c r="F6" i="37"/>
  <c r="J11" i="37" l="1"/>
  <c r="L10" i="37" l="1"/>
  <c r="L5" i="37" l="1"/>
  <c r="L4" i="37"/>
  <c r="F5" i="37" l="1"/>
  <c r="F10" i="37" l="1"/>
  <c r="K11" i="37" l="1"/>
  <c r="I11" i="37"/>
  <c r="H11" i="37"/>
  <c r="G11" i="37"/>
  <c r="E11" i="37"/>
  <c r="M8" i="37" l="1"/>
  <c r="M7" i="37"/>
  <c r="M5" i="37"/>
  <c r="M6" i="37"/>
  <c r="L11" i="37"/>
  <c r="M9" i="37"/>
  <c r="M10" i="37"/>
  <c r="F11" i="37"/>
  <c r="M11" i="37"/>
  <c r="M4" i="37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<sst xmlns="http://schemas.openxmlformats.org/spreadsheetml/2006/main" count="28" uniqueCount="26">
  <si>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</si>
  <si>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</si>
  <si>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</si>
  <si>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</si>
  <si>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</si>
  <si>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</si>
  <si>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</si>
  <si>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</si>
  <si>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</si>
  <si>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</si>
  <si>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</si>
  <si>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</si>
  <si>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</si>
  <si>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</si>
  <si>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</si>
  <si>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</si>
  <si>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</si>
  <si>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</si>
  <si>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</si>
  <si>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</si>
  <si>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</si>
  <si>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</si>
  <si>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2.Fiyat</t>
  </si>
  <si>
    <t>2.1. Aktif enerji bedeli (K7)</t>
  </si>
  <si>
    <t>3.1. Fatura Ödemesi</t>
  </si>
  <si>
    <t>3.2. Zamanında ödenmeyen borçlar (K9)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</si>
</sst>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2" fillId="0" borderId="6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7"/>
  <sheetViews>
    <sheetView tabSelected="1" zoomScale="55" zoomScaleNormal="55" workbookViewId="0">
      <selection activeCell="E15" sqref="E15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8" t="s">
        <v>0</v>
      </c>
      <c r="F2" s="19"/>
      <c r="G2" s="19"/>
      <c r="H2" s="19"/>
      <c r="I2" s="19"/>
      <c r="J2" s="19"/>
      <c r="K2" s="19"/>
      <c r="L2" s="19"/>
      <c r="M2" s="20"/>
    </row>
    <row r="3" spans="2:13" ht="65" x14ac:dyDescent="0.35">
      <c r="B3" s="2" t="s">
        <v>1</v>
      </c>
      <c r="C3" s="21" t="s">
        <v>2</v>
      </c>
      <c r="D3" s="22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215</v>
      </c>
      <c r="F4" s="12">
        <f>(E4/$E$12)*1000</f>
        <v>1.1391452701628713</v>
      </c>
      <c r="G4" s="6">
        <v>200</v>
      </c>
      <c r="H4" s="6">
        <v>15</v>
      </c>
      <c r="I4" s="6">
        <v>0</v>
      </c>
      <c r="J4" s="6">
        <v>0</v>
      </c>
      <c r="K4" s="6">
        <v>0</v>
      </c>
      <c r="L4" s="13">
        <f>32/E4</f>
        <v>0.14883720930232558</v>
      </c>
      <c r="M4" s="12">
        <f>IF($E$11=0,0,100*E4/E$11)</f>
        <v>49.425287356321839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33</v>
      </c>
      <c r="F5" s="12">
        <f>(E5/$E$12)*1000</f>
        <v>0.17484555309476629</v>
      </c>
      <c r="G5" s="6">
        <v>18</v>
      </c>
      <c r="H5" s="6">
        <v>15</v>
      </c>
      <c r="I5" s="6">
        <v>0</v>
      </c>
      <c r="J5" s="6">
        <v>0</v>
      </c>
      <c r="K5" s="6">
        <v>0</v>
      </c>
      <c r="L5" s="13">
        <f>155/E5</f>
        <v>4.6969696969696972</v>
      </c>
      <c r="M5" s="12">
        <f>IF($E$11=0,0,100*E5/E$11)</f>
        <v>7.5862068965517242</v>
      </c>
    </row>
    <row r="6" spans="2:13" ht="15" customHeight="1" x14ac:dyDescent="0.35">
      <c r="B6" s="4">
        <v>3</v>
      </c>
      <c r="C6" s="17" t="s">
        <v>22</v>
      </c>
      <c r="D6" s="16" t="s">
        <v>23</v>
      </c>
      <c r="E6" s="11">
        <v>58</v>
      </c>
      <c r="F6" s="12">
        <f>(E6/$E$12)*1000</f>
        <v>0.30730430543928622</v>
      </c>
      <c r="G6" s="6">
        <v>17</v>
      </c>
      <c r="H6" s="6">
        <v>41</v>
      </c>
      <c r="I6" s="6">
        <v>0</v>
      </c>
      <c r="J6" s="6">
        <v>0</v>
      </c>
      <c r="K6" s="6">
        <v>0</v>
      </c>
      <c r="L6" s="13">
        <f>155/E6</f>
        <v>2.6724137931034484</v>
      </c>
      <c r="M6" s="12">
        <f>IF($E$11=0,0,100*E6/E$11)</f>
        <v>13.333333333333334</v>
      </c>
    </row>
    <row r="7" spans="2:13" ht="15" customHeight="1" x14ac:dyDescent="0.35">
      <c r="B7" s="4">
        <v>4</v>
      </c>
      <c r="C7" s="10" t="s">
        <v>21</v>
      </c>
      <c r="D7" s="16" t="s">
        <v>24</v>
      </c>
      <c r="E7" s="11">
        <v>3</v>
      </c>
      <c r="F7" s="12">
        <f>(E7/$E$12)*1000</f>
        <v>1.5895050281342388E-2</v>
      </c>
      <c r="G7" s="6">
        <v>2</v>
      </c>
      <c r="H7" s="6">
        <v>1</v>
      </c>
      <c r="I7" s="6">
        <v>0</v>
      </c>
      <c r="J7" s="6">
        <v>0</v>
      </c>
      <c r="K7" s="6">
        <v>0</v>
      </c>
      <c r="L7" s="13">
        <f t="shared" ref="L7:L8" si="0">155/E7</f>
        <v>51.666666666666664</v>
      </c>
      <c r="M7" s="12">
        <f>IF($E$11=0,0,100*E7/E$11)</f>
        <v>0.68965517241379315</v>
      </c>
    </row>
    <row r="8" spans="2:13" ht="15" customHeight="1" x14ac:dyDescent="0.35">
      <c r="B8" s="4">
        <v>5</v>
      </c>
      <c r="C8" s="10" t="s">
        <v>21</v>
      </c>
      <c r="D8" s="16" t="s">
        <v>25</v>
      </c>
      <c r="E8" s="11">
        <v>2</v>
      </c>
      <c r="F8" s="12">
        <f>(E8/$E$12)*1000</f>
        <v>1.0596700187561594E-2</v>
      </c>
      <c r="G8" s="6">
        <v>2</v>
      </c>
      <c r="H8" s="6">
        <v>0</v>
      </c>
      <c r="I8" s="6">
        <v>0</v>
      </c>
      <c r="J8" s="6">
        <v>0</v>
      </c>
      <c r="K8" s="6">
        <v>0</v>
      </c>
      <c r="L8" s="13">
        <f t="shared" si="0"/>
        <v>77.5</v>
      </c>
      <c r="M8" s="12">
        <f>IF($E$11=0,0,100*E8/E$11)</f>
        <v>0.45977011494252873</v>
      </c>
    </row>
    <row r="9" spans="2:13" ht="15" customHeight="1" x14ac:dyDescent="0.35">
      <c r="B9" s="4">
        <v>6</v>
      </c>
      <c r="C9" s="14" t="s">
        <v>18</v>
      </c>
      <c r="D9" s="15" t="s">
        <v>16</v>
      </c>
      <c r="E9" s="11">
        <v>45</v>
      </c>
      <c r="F9" s="12">
        <f>(E9/$E$12)*1000</f>
        <v>0.23842575422013584</v>
      </c>
      <c r="G9" s="6">
        <v>34</v>
      </c>
      <c r="H9" s="6">
        <v>11</v>
      </c>
      <c r="I9" s="6">
        <v>0</v>
      </c>
      <c r="J9" s="6">
        <v>0</v>
      </c>
      <c r="K9" s="6">
        <v>0</v>
      </c>
      <c r="L9" s="13">
        <f t="shared" ref="L9" si="1">155/E9</f>
        <v>3.4444444444444446</v>
      </c>
      <c r="M9" s="12">
        <f>IF($E$11=0,0,100*E9/E$11)</f>
        <v>10.344827586206897</v>
      </c>
    </row>
    <row r="10" spans="2:13" ht="15" customHeight="1" x14ac:dyDescent="0.35">
      <c r="B10" s="4">
        <v>7</v>
      </c>
      <c r="C10" s="14" t="s">
        <v>19</v>
      </c>
      <c r="D10" s="15" t="s">
        <v>17</v>
      </c>
      <c r="E10" s="11">
        <v>79</v>
      </c>
      <c r="F10" s="12">
        <f>(E10/$E$12)*1000</f>
        <v>0.4185696574086829</v>
      </c>
      <c r="G10" s="6">
        <v>45</v>
      </c>
      <c r="H10" s="6">
        <v>34</v>
      </c>
      <c r="I10" s="6">
        <v>0</v>
      </c>
      <c r="J10" s="6">
        <v>0</v>
      </c>
      <c r="K10" s="6">
        <v>0</v>
      </c>
      <c r="L10" s="13">
        <f>3/E10</f>
        <v>3.7974683544303799E-2</v>
      </c>
      <c r="M10" s="12">
        <f>IF($E$11=0,0,100*E10/E$11)</f>
        <v>18.160919540229884</v>
      </c>
    </row>
    <row r="11" spans="2:13" ht="15" customHeight="1" x14ac:dyDescent="0.35">
      <c r="B11" s="4"/>
      <c r="C11" s="5"/>
      <c r="D11" s="5" t="s">
        <v>12</v>
      </c>
      <c r="E11" s="11">
        <f>SUM(E4:E10)</f>
        <v>435</v>
      </c>
      <c r="F11" s="12">
        <f>(E11/$E$12)*1000</f>
        <v>2.3047822907946465</v>
      </c>
      <c r="G11" s="11">
        <f>SUM(G4:G10)</f>
        <v>318</v>
      </c>
      <c r="H11" s="11">
        <f>SUM(H4:H10)</f>
        <v>117</v>
      </c>
      <c r="I11" s="11">
        <f>SUM(I4:I10)</f>
        <v>0</v>
      </c>
      <c r="J11" s="11">
        <f>SUM(J4:J10)</f>
        <v>0</v>
      </c>
      <c r="K11" s="11">
        <f>SUM(K4:K10)</f>
        <v>0</v>
      </c>
      <c r="L11" s="13">
        <f>2/E11</f>
        <v>4.5977011494252873E-3</v>
      </c>
      <c r="M11" s="12">
        <f>IF($E$11=0,0,100*E11/E$11)</f>
        <v>100</v>
      </c>
    </row>
    <row r="12" spans="2:13" ht="15" customHeight="1" x14ac:dyDescent="0.35">
      <c r="C12" s="1"/>
      <c r="D12" s="5" t="s">
        <v>13</v>
      </c>
      <c r="E12" s="6">
        <v>188738</v>
      </c>
      <c r="F12" s="7"/>
      <c r="G12" s="8"/>
      <c r="H12" s="8"/>
      <c r="I12" s="8"/>
      <c r="J12" s="8"/>
      <c r="K12" s="8"/>
      <c r="L12" s="8"/>
      <c r="M12" s="8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4:D10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11 E4:F12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1" formula="1"/>
    <ignoredError sqref="L5:L6 L4 L8:L11 L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2026-08-03T08:59:50Z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user=kkaptan</vt:lpwstr>
  </property>
  <property fmtid="{D5CDD505-2E9C-101B-9397-08002B2CF9AE}" pid="4" name="geodilabeltime">
    <vt:lpwstr>datetime=2026-08-03T08:59:50.044Z</vt:lpwstr>
  </property>
</Properties>
</file>