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55834A41-DC6E-463D-BD15-19DA953D4961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Temmuz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F7" i="37"/>
  <c r="F5" i="37" l="1"/>
  <c r="F10" i="37" l="1"/>
  <c r="L6" i="37" l="1"/>
  <c r="F6" i="37"/>
  <c r="J11" i="37" l="1"/>
  <c r="L10" i="37" l="1"/>
  <c r="L9" i="37"/>
  <c r="L8" i="37"/>
  <c r="L5" i="37" l="1"/>
  <c r="L4" i="37"/>
  <c r="F9" i="37" l="1"/>
  <c r="F8" i="37" l="1"/>
  <c r="K11" i="37" l="1"/>
  <c r="I11" i="37"/>
  <c r="H11" i="37"/>
  <c r="G11" i="37"/>
  <c r="E11" i="37"/>
  <c r="F4" i="37"/>
  <c r="M7" i="37" l="1"/>
  <c r="M6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<sst xmlns="http://schemas.openxmlformats.org/spreadsheetml/2006/main" count="28" uniqueCount="26">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</sst>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60" zoomScaleNormal="60" workbookViewId="0">
      <selection activeCell="E12" sqref="E12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574</v>
      </c>
      <c r="F4" s="12">
        <f>(E4/$E$12)*1000</f>
        <v>3.0415430267062313</v>
      </c>
      <c r="G4" s="11">
        <v>569</v>
      </c>
      <c r="H4" s="11">
        <v>5</v>
      </c>
      <c r="I4" s="6">
        <v>0</v>
      </c>
      <c r="J4" s="6">
        <v>0</v>
      </c>
      <c r="K4" s="6">
        <v>0</v>
      </c>
      <c r="L4" s="13">
        <f>32/E4</f>
        <v>5.5749128919860627E-2</v>
      </c>
      <c r="M4" s="12">
        <f>IF($E$11=0,0,100*E4/E$11)</f>
        <v>71.571072319201988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30</v>
      </c>
      <c r="F5" s="12">
        <f>(E5/$E$12)*1000</f>
        <v>0.15896566341670201</v>
      </c>
      <c r="G5" s="11">
        <v>17</v>
      </c>
      <c r="H5" s="11">
        <v>13</v>
      </c>
      <c r="I5" s="6">
        <v>0</v>
      </c>
      <c r="J5" s="6">
        <v>0</v>
      </c>
      <c r="K5" s="6">
        <v>0</v>
      </c>
      <c r="L5" s="13">
        <f>155/E5</f>
        <v>5.166666666666667</v>
      </c>
      <c r="M5" s="12">
        <f>IF($E$11=0,0,100*E5/E$11)</f>
        <v>3.7406483790523692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50</v>
      </c>
      <c r="F6" s="12">
        <f>(E6/$E$12)*1000</f>
        <v>0.26494277236116998</v>
      </c>
      <c r="G6" s="6">
        <v>25</v>
      </c>
      <c r="H6" s="6">
        <v>25</v>
      </c>
      <c r="I6" s="6">
        <v>0</v>
      </c>
      <c r="J6" s="6">
        <v>0</v>
      </c>
      <c r="K6" s="6">
        <v>0</v>
      </c>
      <c r="L6" s="13">
        <f>155/E6</f>
        <v>3.1</v>
      </c>
      <c r="M6" s="12">
        <f>IF($E$11=0,0,100*E6/E$11)</f>
        <v>6.2344139650872821</v>
      </c>
    </row>
    <row r="7" spans="2:13" ht="15" customHeight="1" x14ac:dyDescent="0.35">
      <c r="B7" s="4">
        <v>4</v>
      </c>
      <c r="C7" s="14" t="s">
        <v>23</v>
      </c>
      <c r="D7" s="16" t="s">
        <v>25</v>
      </c>
      <c r="E7" s="11">
        <v>3</v>
      </c>
      <c r="F7" s="12">
        <f>(E7/$E$12)*1000</f>
        <v>1.58965663416702E-2</v>
      </c>
      <c r="G7" s="6">
        <v>1</v>
      </c>
      <c r="H7" s="6">
        <v>2</v>
      </c>
      <c r="I7" s="6">
        <v>0</v>
      </c>
      <c r="J7" s="6">
        <v>0</v>
      </c>
      <c r="K7" s="6">
        <v>0</v>
      </c>
      <c r="L7" s="13">
        <f>155/E7</f>
        <v>51.666666666666664</v>
      </c>
      <c r="M7" s="12">
        <f>IF($E$11=0,0,100*E7/E$11)</f>
        <v>0.37406483790523692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2</v>
      </c>
      <c r="F8" s="12">
        <f>(E8/$E$12)*1000</f>
        <v>1.0597710894446799E-2</v>
      </c>
      <c r="G8" s="6">
        <v>2</v>
      </c>
      <c r="H8" s="6">
        <v>0</v>
      </c>
      <c r="I8" s="6">
        <v>0</v>
      </c>
      <c r="J8" s="6">
        <v>0</v>
      </c>
      <c r="K8" s="6">
        <v>0</v>
      </c>
      <c r="L8" s="13">
        <f>2/E8</f>
        <v>1</v>
      </c>
      <c r="M8" s="12">
        <f>IF($E$11=0,0,100*E8/E$11)</f>
        <v>0.24937655860349128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31</v>
      </c>
      <c r="F9" s="12">
        <f>(E9/$E$12)*1000</f>
        <v>0.1642645188639254</v>
      </c>
      <c r="G9" s="6">
        <v>27</v>
      </c>
      <c r="H9" s="6">
        <v>4</v>
      </c>
      <c r="I9" s="6">
        <v>0</v>
      </c>
      <c r="J9" s="6">
        <v>0</v>
      </c>
      <c r="K9" s="6">
        <v>0</v>
      </c>
      <c r="L9" s="13">
        <f>84/E9</f>
        <v>2.7096774193548385</v>
      </c>
      <c r="M9" s="12">
        <f>IF($E$11=0,0,100*E9/E$11)</f>
        <v>3.8653366583541149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112</v>
      </c>
      <c r="F10" s="12">
        <f>(E10/$E$12)*1000</f>
        <v>0.59347181008902072</v>
      </c>
      <c r="G10" s="6">
        <v>74</v>
      </c>
      <c r="H10" s="6">
        <v>38</v>
      </c>
      <c r="I10" s="6">
        <v>2</v>
      </c>
      <c r="J10" s="6">
        <v>0</v>
      </c>
      <c r="K10" s="6">
        <v>0</v>
      </c>
      <c r="L10" s="13">
        <f>3/E10</f>
        <v>2.6785714285714284E-2</v>
      </c>
      <c r="M10" s="12">
        <f>IF($E$11=0,0,100*E10/E$11)</f>
        <v>13.965087281795512</v>
      </c>
    </row>
    <row r="11" spans="2:13" ht="15" customHeight="1" x14ac:dyDescent="0.35">
      <c r="B11" s="4"/>
      <c r="C11" s="5"/>
      <c r="D11" s="5" t="s">
        <v>12</v>
      </c>
      <c r="E11" s="11">
        <f>SUM(E4:E10)</f>
        <v>802</v>
      </c>
      <c r="F11" s="12">
        <f>(E11/$E$12)*1000</f>
        <v>4.2496820686731667</v>
      </c>
      <c r="G11" s="11">
        <f>SUM(G4:G10)</f>
        <v>715</v>
      </c>
      <c r="H11" s="11">
        <f>SUM(H4:H10)</f>
        <v>87</v>
      </c>
      <c r="I11" s="11">
        <f>SUM(I4:I10)</f>
        <v>2</v>
      </c>
      <c r="J11" s="11">
        <f>SUM(J4:J10)</f>
        <v>0</v>
      </c>
      <c r="K11" s="11">
        <f>SUM(K4:K10)</f>
        <v>0</v>
      </c>
      <c r="L11" s="13">
        <f>2/E11</f>
        <v>2.4937655860349127E-3</v>
      </c>
      <c r="M11" s="12">
        <f>IF($E$11=0,0,100*E11/E$11)</f>
        <v>100</v>
      </c>
    </row>
    <row r="12" spans="2:13" ht="15" customHeight="1" x14ac:dyDescent="0.35">
      <c r="C12" s="1"/>
      <c r="D12" s="5" t="s">
        <v>13</v>
      </c>
      <c r="E12" s="17">
        <v>188720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1 E4:F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7:L8 L4:L6 L9:L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2026-09-07T08:36:38Z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id_classification_personalinfo=d36d9a67-b760-4689-ad88-96381e5956366</vt:lpwstr>
  </property>
  <property fmtid="{D5CDD505-2E9C-101B-9397-08002B2CF9AE}" pid="3" name="geodilabeluser">
    <vt:lpwstr>user=kkaptan</vt:lpwstr>
  </property>
  <property fmtid="{D5CDD505-2E9C-101B-9397-08002B2CF9AE}" pid="4" name="geodilabeltime">
    <vt:lpwstr>datetime=2026-09-07T08:36:38.934Z</vt:lpwstr>
  </property>
</Properties>
</file>