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013E77BF-62A3-4123-884F-50611CA300B3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Ağustos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37" l="1"/>
  <c r="F8" i="37"/>
  <c r="F5" i="37" l="1"/>
  <c r="F10" i="37" l="1"/>
  <c r="L6" i="37" l="1"/>
  <c r="F6" i="37"/>
  <c r="J11" i="37" l="1"/>
  <c r="L10" i="37" l="1"/>
  <c r="L9" i="37"/>
  <c r="L7" i="37"/>
  <c r="L5" i="37" l="1"/>
  <c r="L4" i="37"/>
  <c r="F9" i="37" l="1"/>
  <c r="F7" i="37" l="1"/>
  <c r="K11" i="37" l="1"/>
  <c r="I11" i="37"/>
  <c r="H11" i="37"/>
  <c r="G11" i="37"/>
  <c r="E11" i="37"/>
  <c r="M8" i="37" s="1"/>
  <c r="F4" i="37"/>
  <c r="M6" i="37" l="1"/>
  <c r="L11" i="37"/>
  <c r="M7" i="37"/>
  <c r="M9" i="37"/>
  <c r="M5" i="37"/>
  <c r="M10" i="37"/>
  <c r="F11" i="37"/>
  <c r="M11" i="37"/>
  <c r="M4" i="37"/>
</calcChain>
</file>

<file path=xl/sharedStrings.xml><?xml version="1.0" encoding="utf-8"?>
<sst xmlns="http://schemas.openxmlformats.org/spreadsheetml/2006/main" count="28" uniqueCount="26">
  <si>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</si>
  <si>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</si>
  <si>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</si>
  <si>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</si>
  <si>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</si>
  <si>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</si>
  <si>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</si>
  <si>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</si>
  <si>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</si>
  <si>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</si>
  <si>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</si>
  <si>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</si>
  <si>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</si>
  <si>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</si>
  <si>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</si>
  <si>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</si>
  <si>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</si>
  <si>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</si>
  <si>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</si>
  <si>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</si>
  <si>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</si>
  <si>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</si>
  <si>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</si>
  <si>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</si>
  <si>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</si>
  <si>
    <t>3.2. Zamanında ödenmeyen borçlar (K9)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</si>
</sst>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3" fontId="0" fillId="0" borderId="4" xfId="0" applyNumberFormat="1" applyFont="1" applyBorder="1" applyAlignment="1" applyProtection="1">
      <alignment horizontal="center" wrapText="1"/>
      <protection locked="0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"/>
  <sheetViews>
    <sheetView tabSelected="1" zoomScale="60" zoomScaleNormal="60" workbookViewId="0">
      <selection activeCell="G15" sqref="G15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803</v>
      </c>
      <c r="F4" s="12">
        <f>(E4/$E$12)*1000</f>
        <v>4.3009485653685262</v>
      </c>
      <c r="G4" s="11">
        <v>796</v>
      </c>
      <c r="H4" s="11">
        <v>7</v>
      </c>
      <c r="I4" s="6">
        <v>0</v>
      </c>
      <c r="J4" s="6">
        <v>0</v>
      </c>
      <c r="K4" s="6">
        <v>0</v>
      </c>
      <c r="L4" s="13">
        <f>32/E4</f>
        <v>3.9850560398505604E-2</v>
      </c>
      <c r="M4" s="12">
        <f>IF($E$11=0,0,100*E4/E$11)</f>
        <v>73.669724770642205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23</v>
      </c>
      <c r="F5" s="12">
        <f>(E5/$E$12)*1000</f>
        <v>0.12319030760084197</v>
      </c>
      <c r="G5" s="11">
        <v>17</v>
      </c>
      <c r="H5" s="11">
        <v>6</v>
      </c>
      <c r="I5" s="6">
        <v>0</v>
      </c>
      <c r="J5" s="6">
        <v>0</v>
      </c>
      <c r="K5" s="6">
        <v>0</v>
      </c>
      <c r="L5" s="13">
        <f>155/E5</f>
        <v>6.7391304347826084</v>
      </c>
      <c r="M5" s="12">
        <f>IF($E$11=0,0,100*E5/E$11)</f>
        <v>2.1100917431192658</v>
      </c>
    </row>
    <row r="6" spans="2:13" ht="15" customHeight="1" x14ac:dyDescent="0.35">
      <c r="B6" s="4">
        <v>3</v>
      </c>
      <c r="C6" s="14" t="s">
        <v>23</v>
      </c>
      <c r="D6" s="16" t="s">
        <v>24</v>
      </c>
      <c r="E6" s="11">
        <v>82</v>
      </c>
      <c r="F6" s="12">
        <f>(E6/$E$12)*1000</f>
        <v>0.43920022709865403</v>
      </c>
      <c r="G6" s="6">
        <v>25</v>
      </c>
      <c r="H6" s="6">
        <v>57</v>
      </c>
      <c r="I6" s="6">
        <v>0</v>
      </c>
      <c r="J6" s="6">
        <v>0</v>
      </c>
      <c r="K6" s="6">
        <v>0</v>
      </c>
      <c r="L6" s="13">
        <f>155/E6</f>
        <v>1.8902439024390243</v>
      </c>
      <c r="M6" s="12">
        <f>IF($E$11=0,0,100*E6/E$11)</f>
        <v>7.522935779816514</v>
      </c>
    </row>
    <row r="7" spans="2:13" ht="15" customHeight="1" x14ac:dyDescent="0.35">
      <c r="B7" s="4">
        <v>4</v>
      </c>
      <c r="C7" s="14" t="s">
        <v>21</v>
      </c>
      <c r="D7" s="15" t="s">
        <v>22</v>
      </c>
      <c r="E7" s="11">
        <v>4</v>
      </c>
      <c r="F7" s="12">
        <f>(E7/$E$12)*1000</f>
        <v>2.1424401321885563E-2</v>
      </c>
      <c r="G7" s="6">
        <v>3</v>
      </c>
      <c r="H7" s="6">
        <v>1</v>
      </c>
      <c r="I7" s="6">
        <v>0</v>
      </c>
      <c r="J7" s="6">
        <v>0</v>
      </c>
      <c r="K7" s="6">
        <v>0</v>
      </c>
      <c r="L7" s="13">
        <f>2/E7</f>
        <v>0.5</v>
      </c>
      <c r="M7" s="12">
        <f>IF($E$11=0,0,100*E7/E$11)</f>
        <v>0.3669724770642202</v>
      </c>
    </row>
    <row r="8" spans="2:13" ht="15" customHeight="1" x14ac:dyDescent="0.35">
      <c r="B8" s="4">
        <v>5</v>
      </c>
      <c r="C8" s="14" t="s">
        <v>21</v>
      </c>
      <c r="D8" s="16" t="s">
        <v>25</v>
      </c>
      <c r="E8" s="11">
        <v>3</v>
      </c>
      <c r="F8" s="12">
        <f>(E8/$E$12)*1000</f>
        <v>1.606830099141417E-2</v>
      </c>
      <c r="G8" s="6">
        <v>1</v>
      </c>
      <c r="H8" s="6">
        <v>2</v>
      </c>
      <c r="I8" s="6">
        <v>0</v>
      </c>
      <c r="J8" s="6">
        <v>0</v>
      </c>
      <c r="K8" s="6">
        <v>0</v>
      </c>
      <c r="L8" s="13">
        <f>2/E8</f>
        <v>0.66666666666666663</v>
      </c>
      <c r="M8" s="12">
        <f>IF($E$11=0,0,100*E8/E$11)</f>
        <v>0.27522935779816515</v>
      </c>
    </row>
    <row r="9" spans="2:13" ht="15" customHeight="1" x14ac:dyDescent="0.35">
      <c r="B9" s="4">
        <v>6</v>
      </c>
      <c r="C9" s="14" t="s">
        <v>18</v>
      </c>
      <c r="D9" s="15" t="s">
        <v>16</v>
      </c>
      <c r="E9" s="11">
        <v>31</v>
      </c>
      <c r="F9" s="12">
        <f>(E9/$E$12)*1000</f>
        <v>0.1660391102446131</v>
      </c>
      <c r="G9" s="6">
        <v>17</v>
      </c>
      <c r="H9" s="6">
        <v>14</v>
      </c>
      <c r="I9" s="6">
        <v>0</v>
      </c>
      <c r="J9" s="6">
        <v>0</v>
      </c>
      <c r="K9" s="6">
        <v>0</v>
      </c>
      <c r="L9" s="13">
        <f>84/E9</f>
        <v>2.7096774193548385</v>
      </c>
      <c r="M9" s="12">
        <f>IF($E$11=0,0,100*E9/E$11)</f>
        <v>2.8440366972477062</v>
      </c>
    </row>
    <row r="10" spans="2:13" ht="15" customHeight="1" x14ac:dyDescent="0.35">
      <c r="B10" s="4">
        <v>7</v>
      </c>
      <c r="C10" s="14" t="s">
        <v>19</v>
      </c>
      <c r="D10" s="15" t="s">
        <v>17</v>
      </c>
      <c r="E10" s="11">
        <v>144</v>
      </c>
      <c r="F10" s="12">
        <f>(E10/$E$12)*1000</f>
        <v>0.77127844758788022</v>
      </c>
      <c r="G10" s="6">
        <v>88</v>
      </c>
      <c r="H10" s="6">
        <v>56</v>
      </c>
      <c r="I10" s="6">
        <v>0</v>
      </c>
      <c r="J10" s="6">
        <v>0</v>
      </c>
      <c r="K10" s="6">
        <v>0</v>
      </c>
      <c r="L10" s="13">
        <f>3/E10</f>
        <v>2.0833333333333332E-2</v>
      </c>
      <c r="M10" s="12">
        <f>IF($E$11=0,0,100*E10/E$11)</f>
        <v>13.211009174311927</v>
      </c>
    </row>
    <row r="11" spans="2:13" ht="15" customHeight="1" x14ac:dyDescent="0.35">
      <c r="B11" s="4"/>
      <c r="C11" s="5"/>
      <c r="D11" s="5" t="s">
        <v>12</v>
      </c>
      <c r="E11" s="11">
        <f>SUM(E4:E10)</f>
        <v>1090</v>
      </c>
      <c r="F11" s="12">
        <f>(E11/$E$12)*1000</f>
        <v>5.8381493602138157</v>
      </c>
      <c r="G11" s="11">
        <f>SUM(G4:G10)</f>
        <v>947</v>
      </c>
      <c r="H11" s="11">
        <f>SUM(H4:H10)</f>
        <v>143</v>
      </c>
      <c r="I11" s="11">
        <f>SUM(I4:I10)</f>
        <v>0</v>
      </c>
      <c r="J11" s="11">
        <f>SUM(J4:J10)</f>
        <v>0</v>
      </c>
      <c r="K11" s="11">
        <f>SUM(K4:K10)</f>
        <v>0</v>
      </c>
      <c r="L11" s="13">
        <f>2/E11</f>
        <v>1.834862385321101E-3</v>
      </c>
      <c r="M11" s="12">
        <f>IF($E$11=0,0,100*E11/E$11)</f>
        <v>100</v>
      </c>
    </row>
    <row r="12" spans="2:13" ht="15" customHeight="1" x14ac:dyDescent="0.35">
      <c r="C12" s="1"/>
      <c r="D12" s="5" t="s">
        <v>13</v>
      </c>
      <c r="E12" s="17">
        <v>186703</v>
      </c>
      <c r="F12" s="7"/>
      <c r="G12" s="8"/>
      <c r="H12" s="8"/>
      <c r="I12" s="8"/>
      <c r="J12" s="8"/>
      <c r="K12" s="8"/>
      <c r="L12" s="8"/>
      <c r="M12" s="8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1:D11 D4:D10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2 G4:M11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1" formula="1"/>
    <ignoredError sqref="L7:L8 L4:L6 L9:L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Ağustos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2026-10-12T08:06:48Z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id_classification_personalinfo=d36d9a67-b760-4689-ad88-96381e5956366</vt:lpwstr>
  </property>
  <property fmtid="{D5CDD505-2E9C-101B-9397-08002B2CF9AE}" pid="3" name="geodilabeluser">
    <vt:lpwstr>user=kkaptan</vt:lpwstr>
  </property>
  <property fmtid="{D5CDD505-2E9C-101B-9397-08002B2CF9AE}" pid="4" name="geodilabeltime">
    <vt:lpwstr>datetime=2026-10-12T08:06:44.710Z</vt:lpwstr>
  </property>
</Properties>
</file>